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O:\Projekter\ASC certificering\Hjælpe materiale ferskvand mm\"/>
    </mc:Choice>
  </mc:AlternateContent>
  <xr:revisionPtr revIDLastSave="0" documentId="8_{45660944-B681-48A2-BE31-4CA61F6D6C6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tro" sheetId="8" r:id="rId1"/>
    <sheet name="2022" sheetId="1" r:id="rId2"/>
    <sheet name="202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3" l="1"/>
  <c r="D39" i="3" s="1"/>
  <c r="D37" i="3"/>
  <c r="D30" i="3"/>
  <c r="D29" i="3"/>
  <c r="D28" i="3"/>
  <c r="D31" i="3" s="1"/>
  <c r="D25" i="3"/>
  <c r="H22" i="3"/>
  <c r="D18" i="3"/>
  <c r="H23" i="3" s="1"/>
  <c r="L17" i="3"/>
  <c r="K17" i="3"/>
  <c r="J17" i="3"/>
  <c r="L16" i="3"/>
  <c r="K16" i="3"/>
  <c r="J16" i="3"/>
  <c r="L15" i="3"/>
  <c r="K15" i="3"/>
  <c r="J15" i="3"/>
  <c r="L14" i="3"/>
  <c r="K14" i="3"/>
  <c r="J14" i="3"/>
  <c r="L13" i="3"/>
  <c r="K13" i="3"/>
  <c r="J13" i="3"/>
  <c r="L12" i="3"/>
  <c r="K12" i="3"/>
  <c r="J12" i="3"/>
  <c r="L11" i="3"/>
  <c r="K11" i="3"/>
  <c r="J11" i="3"/>
  <c r="L10" i="3"/>
  <c r="K10" i="3"/>
  <c r="J10" i="3"/>
  <c r="L9" i="3"/>
  <c r="K9" i="3"/>
  <c r="J9" i="3"/>
  <c r="L8" i="3"/>
  <c r="K8" i="3"/>
  <c r="J8" i="3"/>
  <c r="L7" i="3"/>
  <c r="K7" i="3"/>
  <c r="J7" i="3"/>
  <c r="L6" i="3"/>
  <c r="L18" i="3" s="1"/>
  <c r="L19" i="3" s="1"/>
  <c r="D44" i="3" s="1"/>
  <c r="K6" i="3"/>
  <c r="K18" i="3" s="1"/>
  <c r="K19" i="3" s="1"/>
  <c r="D43" i="3" s="1"/>
  <c r="J6" i="3"/>
  <c r="J18" i="3" s="1"/>
  <c r="G35" i="3" l="1"/>
  <c r="G29" i="3"/>
  <c r="J19" i="3"/>
  <c r="D50" i="3"/>
  <c r="D47" i="3"/>
  <c r="D25" i="1"/>
  <c r="L17" i="1"/>
  <c r="K17" i="1"/>
  <c r="J17" i="1"/>
  <c r="L16" i="1"/>
  <c r="K16" i="1"/>
  <c r="J16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D38" i="1" l="1"/>
  <c r="D37" i="1"/>
  <c r="D30" i="1"/>
  <c r="D29" i="1"/>
  <c r="D28" i="1"/>
  <c r="D18" i="1"/>
  <c r="H23" i="1" s="1"/>
  <c r="L18" i="1"/>
  <c r="K18" i="1"/>
  <c r="D39" i="1" l="1"/>
  <c r="J18" i="1"/>
  <c r="J19" i="1" s="1"/>
  <c r="H22" i="1"/>
  <c r="D31" i="1"/>
  <c r="K19" i="1"/>
  <c r="D43" i="1" s="1"/>
  <c r="D47" i="1" s="1"/>
  <c r="L19" i="1"/>
  <c r="D44" i="1" s="1"/>
  <c r="D50" i="1" s="1"/>
  <c r="G29" i="1" l="1"/>
  <c r="G35" i="1"/>
</calcChain>
</file>

<file path=xl/sharedStrings.xml><?xml version="1.0" encoding="utf-8"?>
<sst xmlns="http://schemas.openxmlformats.org/spreadsheetml/2006/main" count="170" uniqueCount="74">
  <si>
    <t xml:space="preserve">ASC certificering af dambrug </t>
  </si>
  <si>
    <t>Skema til beregning af P udledning (3.2.1) og afhængighed af fiskeolie og -mel (5.3.1 og 5.3.2a).</t>
  </si>
  <si>
    <t>Årstal:</t>
  </si>
  <si>
    <t>Foder (type og mængde)</t>
  </si>
  <si>
    <t>%</t>
  </si>
  <si>
    <t>tons</t>
  </si>
  <si>
    <t>kg</t>
  </si>
  <si>
    <t xml:space="preserve">Årligt foderforbrug </t>
  </si>
  <si>
    <t>I alt</t>
  </si>
  <si>
    <t>Produktion (leveret plus døde fisk -minus yngel)</t>
  </si>
  <si>
    <t>FQ (foderkvotient)</t>
  </si>
  <si>
    <t>årlig produktion under 1 kg</t>
  </si>
  <si>
    <t xml:space="preserve">FQ </t>
  </si>
  <si>
    <t>årlig produketion over 1 kg</t>
  </si>
  <si>
    <t>Årlig fiskeproduktion</t>
  </si>
  <si>
    <t>P indhold i Biomasse</t>
  </si>
  <si>
    <t xml:space="preserve">P udledning pr produceret tons </t>
  </si>
  <si>
    <t>P fjernet i biomasse under 1 kg (0,43%)</t>
  </si>
  <si>
    <t>uden rensning</t>
  </si>
  <si>
    <t>P fjernet i biomasse over 1 kg (0,4%)</t>
  </si>
  <si>
    <t>kg/tons pro. fisk</t>
  </si>
  <si>
    <t>P fjernet i alt i biomasse</t>
  </si>
  <si>
    <t>P indhold i Slam</t>
  </si>
  <si>
    <t>Faktaboks Slam</t>
  </si>
  <si>
    <t>Årlig slam produktion (vådvægt)</t>
  </si>
  <si>
    <t>Inkl. slamfjernelse</t>
  </si>
  <si>
    <t>P indhold i slam</t>
  </si>
  <si>
    <t>mg/kg TS</t>
  </si>
  <si>
    <t xml:space="preserve">Tørstof </t>
  </si>
  <si>
    <t>mg/kg</t>
  </si>
  <si>
    <t>Tørstof i alt</t>
  </si>
  <si>
    <t>% P i tørstof</t>
  </si>
  <si>
    <t xml:space="preserve">P fjernet i slam: </t>
  </si>
  <si>
    <t>Afhængighed af fiskeolie og fiskemel for over 30 g</t>
  </si>
  <si>
    <t xml:space="preserve">FFFDR (Fishmeal Forage Fish dependency ratio) </t>
  </si>
  <si>
    <t>Indhold af fiskemel</t>
  </si>
  <si>
    <t>Indhold af fiskeolie</t>
  </si>
  <si>
    <t>5.3.1 FFFDRm (fiskemel)</t>
  </si>
  <si>
    <t>FFFDRm</t>
  </si>
  <si>
    <t>krav</t>
  </si>
  <si>
    <r>
      <t xml:space="preserve"> </t>
    </r>
    <r>
      <rPr>
        <sz val="11"/>
        <color theme="1"/>
        <rFont val="Calibri"/>
        <family val="2"/>
      </rPr>
      <t>≤ 1,5</t>
    </r>
  </si>
  <si>
    <t>5.3.2 a FFFDRo (fiskeoliemel)</t>
  </si>
  <si>
    <r>
      <t xml:space="preserve"> </t>
    </r>
    <r>
      <rPr>
        <sz val="11"/>
        <color theme="1"/>
        <rFont val="Calibri"/>
        <family val="2"/>
      </rPr>
      <t>≤ 2,95</t>
    </r>
  </si>
  <si>
    <t>Årligt forbrug kg</t>
  </si>
  <si>
    <t>P indhold kg</t>
  </si>
  <si>
    <t>P indhold i foder %</t>
  </si>
  <si>
    <t>Indtast de årlige værdier i de gule felter</t>
  </si>
  <si>
    <t>fiskemel kg</t>
  </si>
  <si>
    <t>fiskeolie kg</t>
  </si>
  <si>
    <t>Gennemsnit %</t>
  </si>
  <si>
    <t xml:space="preserve">I modeldambrug giver 1 ton foder en </t>
  </si>
  <si>
    <t>slammængde på ca. 100 kg tørstof.  </t>
  </si>
  <si>
    <t xml:space="preserve">Slammets indhold ligger ofte i omegnen </t>
  </si>
  <si>
    <t>af 4 % kvælstof og 2 % fosfor i tørstof.</t>
  </si>
  <si>
    <t>De fleste leverer slam med 8–10 % tørstof.</t>
  </si>
  <si>
    <t>fiskemel   %</t>
  </si>
  <si>
    <t>fiskeolie     %</t>
  </si>
  <si>
    <t>Døde</t>
  </si>
  <si>
    <t>P døde fjernet i biomasse &lt; 1 kg (0,43%)</t>
  </si>
  <si>
    <t>% trimming Fish meal</t>
  </si>
  <si>
    <t>% Trimming Fish oil</t>
  </si>
  <si>
    <t>EFQ</t>
  </si>
  <si>
    <t xml:space="preserve">(% fiskemel * EFQ)/22,2 </t>
  </si>
  <si>
    <t xml:space="preserve">(% fiskeolie * EFQ)/5 </t>
  </si>
  <si>
    <t>EFQ økonomisk FQ anvendes til beregning af fiskemel/fiskeolie ratio</t>
  </si>
  <si>
    <t>mm</t>
  </si>
  <si>
    <t>Både beregning af P effektivitet og fiskemel/fiskeolie ratio kan beregnes for fisk over 10 g.</t>
  </si>
  <si>
    <t>Fratrukket andel m trimming</t>
  </si>
  <si>
    <t xml:space="preserve">Hjælpeark til ASC-certificering af dambrug </t>
  </si>
  <si>
    <t xml:space="preserve">Regnearket er udarbejdet til opfyldelse af ASCs Ferskvandsørred standards krav om Fosfor effektivitet, samt afhængighed af fiskemel og fiskeolie. </t>
  </si>
  <si>
    <t xml:space="preserve">Det er altid ASC standardens krav og kriterier der skal overholdes. August 2023. </t>
  </si>
  <si>
    <t>Materialet er udarbejdet/opdateret i projektet ASC Core og Klima under EHFF (Den Europæiske Hav og Fiskeri Fond), der har fået støtte fra EU og den danske stat</t>
  </si>
  <si>
    <t>Regnearket kan hjælpe med beregning af P udledning (3.2.1) og afhængighed af fiskeolie og -mel (5.3.1 og 5.3.2a).</t>
  </si>
  <si>
    <t>Indtast de årlige værdier skal indtastes i de gule felter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</si>
</sst>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0.000"/>
    <numFmt numFmtId="166" formatCode="0.0000"/>
    <numFmt numFmtId="167" formatCode="_ * #,##0.000_ ;_ * \-#,##0.000_ ;_ * &quot;-&quot;??_ ;_ @_ "/>
    <numFmt numFmtId="168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0070C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9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112">
    <xf numFmtId="0" fontId="0" fillId="0" borderId="0" xfId="0"/>
    <xf numFmtId="0" fontId="5" fillId="0" borderId="0" xfId="0" applyFont="1"/>
    <xf numFmtId="0" fontId="0" fillId="3" borderId="0" xfId="0" applyFill="1"/>
    <xf numFmtId="0" fontId="4" fillId="4" borderId="2" xfId="0" applyFont="1" applyFill="1" applyBorder="1"/>
    <xf numFmtId="0" fontId="4" fillId="4" borderId="4" xfId="0" applyFont="1" applyFill="1" applyBorder="1"/>
    <xf numFmtId="0" fontId="4" fillId="4" borderId="5" xfId="0" applyFont="1" applyFill="1" applyBorder="1"/>
    <xf numFmtId="0" fontId="4" fillId="4" borderId="6" xfId="0" applyFont="1" applyFill="1" applyBorder="1"/>
    <xf numFmtId="0" fontId="0" fillId="5" borderId="4" xfId="0" applyFill="1" applyBorder="1"/>
    <xf numFmtId="0" fontId="0" fillId="3" borderId="5" xfId="0" applyFill="1" applyBorder="1"/>
    <xf numFmtId="0" fontId="0" fillId="5" borderId="6" xfId="0" applyFill="1" applyBorder="1"/>
    <xf numFmtId="0" fontId="0" fillId="5" borderId="12" xfId="0" applyFill="1" applyBorder="1"/>
    <xf numFmtId="0" fontId="0" fillId="5" borderId="13" xfId="0" applyFill="1" applyBorder="1"/>
    <xf numFmtId="0" fontId="0" fillId="5" borderId="2" xfId="0" applyFill="1" applyBorder="1"/>
    <xf numFmtId="0" fontId="0" fillId="5" borderId="3" xfId="0" applyFill="1" applyBorder="1"/>
    <xf numFmtId="0" fontId="4" fillId="4" borderId="12" xfId="0" applyFont="1" applyFill="1" applyBorder="1"/>
    <xf numFmtId="0" fontId="0" fillId="4" borderId="0" xfId="0" applyFill="1"/>
    <xf numFmtId="0" fontId="0" fillId="4" borderId="13" xfId="0" applyFill="1" applyBorder="1"/>
    <xf numFmtId="0" fontId="0" fillId="4" borderId="5" xfId="0" applyFill="1" applyBorder="1"/>
    <xf numFmtId="0" fontId="0" fillId="4" borderId="6" xfId="0" applyFill="1" applyBorder="1"/>
    <xf numFmtId="165" fontId="0" fillId="7" borderId="2" xfId="0" applyNumberFormat="1" applyFill="1" applyBorder="1"/>
    <xf numFmtId="0" fontId="0" fillId="7" borderId="3" xfId="0" applyFill="1" applyBorder="1"/>
    <xf numFmtId="0" fontId="0" fillId="5" borderId="15" xfId="0" applyFill="1" applyBorder="1"/>
    <xf numFmtId="0" fontId="0" fillId="3" borderId="16" xfId="0" applyFill="1" applyBorder="1"/>
    <xf numFmtId="0" fontId="0" fillId="5" borderId="17" xfId="0" applyFill="1" applyBorder="1"/>
    <xf numFmtId="164" fontId="0" fillId="6" borderId="5" xfId="1" applyFont="1" applyFill="1" applyBorder="1"/>
    <xf numFmtId="0" fontId="4" fillId="4" borderId="15" xfId="0" applyFont="1" applyFill="1" applyBorder="1"/>
    <xf numFmtId="0" fontId="0" fillId="4" borderId="16" xfId="0" applyFill="1" applyBorder="1"/>
    <xf numFmtId="0" fontId="0" fillId="4" borderId="17" xfId="0" applyFill="1" applyBorder="1"/>
    <xf numFmtId="164" fontId="0" fillId="6" borderId="0" xfId="1" applyFont="1" applyFill="1" applyBorder="1"/>
    <xf numFmtId="164" fontId="0" fillId="7" borderId="18" xfId="1" applyFont="1" applyFill="1" applyBorder="1"/>
    <xf numFmtId="0" fontId="0" fillId="5" borderId="19" xfId="0" applyFill="1" applyBorder="1"/>
    <xf numFmtId="164" fontId="0" fillId="7" borderId="14" xfId="1" applyFont="1" applyFill="1" applyBorder="1"/>
    <xf numFmtId="0" fontId="0" fillId="5" borderId="18" xfId="0" applyFill="1" applyBorder="1"/>
    <xf numFmtId="165" fontId="0" fillId="7" borderId="16" xfId="0" applyNumberFormat="1" applyFill="1" applyBorder="1"/>
    <xf numFmtId="0" fontId="2" fillId="4" borderId="15" xfId="0" applyFont="1" applyFill="1" applyBorder="1" applyAlignment="1">
      <alignment vertical="center"/>
    </xf>
    <xf numFmtId="166" fontId="0" fillId="7" borderId="16" xfId="0" applyNumberFormat="1" applyFill="1" applyBorder="1"/>
    <xf numFmtId="168" fontId="0" fillId="7" borderId="14" xfId="1" applyNumberFormat="1" applyFont="1" applyFill="1" applyBorder="1"/>
    <xf numFmtId="168" fontId="0" fillId="3" borderId="0" xfId="1" applyNumberFormat="1" applyFont="1" applyFill="1" applyBorder="1"/>
    <xf numFmtId="0" fontId="0" fillId="3" borderId="23" xfId="0" applyFill="1" applyBorder="1"/>
    <xf numFmtId="0" fontId="0" fillId="2" borderId="1" xfId="2" applyFont="1"/>
    <xf numFmtId="168" fontId="0" fillId="6" borderId="0" xfId="1" applyNumberFormat="1" applyFont="1" applyFill="1" applyBorder="1"/>
    <xf numFmtId="165" fontId="0" fillId="7" borderId="14" xfId="0" applyNumberFormat="1" applyFill="1" applyBorder="1"/>
    <xf numFmtId="167" fontId="0" fillId="6" borderId="5" xfId="0" applyNumberFormat="1" applyFill="1" applyBorder="1"/>
    <xf numFmtId="167" fontId="0" fillId="6" borderId="16" xfId="0" applyNumberFormat="1" applyFill="1" applyBorder="1"/>
    <xf numFmtId="168" fontId="0" fillId="7" borderId="6" xfId="1" applyNumberFormat="1" applyFont="1" applyFill="1" applyBorder="1"/>
    <xf numFmtId="167" fontId="0" fillId="7" borderId="17" xfId="1" applyNumberFormat="1" applyFont="1" applyFill="1" applyBorder="1"/>
    <xf numFmtId="0" fontId="0" fillId="8" borderId="5" xfId="0" applyFill="1" applyBorder="1"/>
    <xf numFmtId="0" fontId="0" fillId="8" borderId="16" xfId="0" applyFill="1" applyBorder="1"/>
    <xf numFmtId="168" fontId="0" fillId="6" borderId="12" xfId="1" applyNumberFormat="1" applyFont="1" applyFill="1" applyBorder="1"/>
    <xf numFmtId="168" fontId="0" fillId="7" borderId="4" xfId="1" applyNumberFormat="1" applyFont="1" applyFill="1" applyBorder="1"/>
    <xf numFmtId="167" fontId="0" fillId="7" borderId="15" xfId="1" applyNumberFormat="1" applyFont="1" applyFill="1" applyBorder="1"/>
    <xf numFmtId="0" fontId="0" fillId="3" borderId="12" xfId="0" applyFill="1" applyBorder="1"/>
    <xf numFmtId="0" fontId="0" fillId="3" borderId="13" xfId="0" applyFill="1" applyBorder="1"/>
    <xf numFmtId="0" fontId="0" fillId="8" borderId="6" xfId="0" applyFill="1" applyBorder="1"/>
    <xf numFmtId="0" fontId="0" fillId="8" borderId="17" xfId="0" applyFill="1" applyBorder="1"/>
    <xf numFmtId="0" fontId="7" fillId="8" borderId="7" xfId="0" applyFont="1" applyFill="1" applyBorder="1"/>
    <xf numFmtId="0" fontId="8" fillId="8" borderId="8" xfId="0" applyFont="1" applyFill="1" applyBorder="1"/>
    <xf numFmtId="0" fontId="8" fillId="8" borderId="9" xfId="0" applyFont="1" applyFill="1" applyBorder="1"/>
    <xf numFmtId="0" fontId="8" fillId="8" borderId="10" xfId="0" applyFont="1" applyFill="1" applyBorder="1" applyAlignment="1">
      <alignment vertical="center"/>
    </xf>
    <xf numFmtId="0" fontId="8" fillId="8" borderId="0" xfId="0" applyFont="1" applyFill="1"/>
    <xf numFmtId="0" fontId="8" fillId="8" borderId="11" xfId="0" applyFont="1" applyFill="1" applyBorder="1"/>
    <xf numFmtId="0" fontId="0" fillId="8" borderId="0" xfId="0" applyFill="1"/>
    <xf numFmtId="0" fontId="0" fillId="8" borderId="11" xfId="0" applyFill="1" applyBorder="1"/>
    <xf numFmtId="0" fontId="8" fillId="8" borderId="24" xfId="0" applyFont="1" applyFill="1" applyBorder="1" applyAlignment="1">
      <alignment vertical="center"/>
    </xf>
    <xf numFmtId="0" fontId="0" fillId="8" borderId="20" xfId="0" applyFill="1" applyBorder="1"/>
    <xf numFmtId="0" fontId="0" fillId="8" borderId="21" xfId="0" applyFill="1" applyBorder="1"/>
    <xf numFmtId="0" fontId="0" fillId="6" borderId="16" xfId="0" applyFill="1" applyBorder="1"/>
    <xf numFmtId="168" fontId="0" fillId="7" borderId="22" xfId="1" applyNumberFormat="1" applyFont="1" applyFill="1" applyBorder="1"/>
    <xf numFmtId="0" fontId="9" fillId="5" borderId="15" xfId="0" applyFont="1" applyFill="1" applyBorder="1"/>
    <xf numFmtId="0" fontId="9" fillId="5" borderId="4" xfId="0" applyFont="1" applyFill="1" applyBorder="1"/>
    <xf numFmtId="168" fontId="0" fillId="3" borderId="16" xfId="1" applyNumberFormat="1" applyFont="1" applyFill="1" applyBorder="1"/>
    <xf numFmtId="168" fontId="0" fillId="3" borderId="5" xfId="1" applyNumberFormat="1" applyFont="1" applyFill="1" applyBorder="1"/>
    <xf numFmtId="164" fontId="0" fillId="0" borderId="0" xfId="1" applyFont="1" applyFill="1" applyBorder="1"/>
    <xf numFmtId="0" fontId="8" fillId="0" borderId="0" xfId="0" applyFont="1"/>
    <xf numFmtId="0" fontId="4" fillId="4" borderId="0" xfId="0" applyFont="1" applyFill="1"/>
    <xf numFmtId="0" fontId="0" fillId="5" borderId="5" xfId="0" applyFill="1" applyBorder="1"/>
    <xf numFmtId="0" fontId="0" fillId="5" borderId="16" xfId="0" applyFill="1" applyBorder="1"/>
    <xf numFmtId="0" fontId="9" fillId="5" borderId="0" xfId="0" applyFont="1" applyFill="1"/>
    <xf numFmtId="0" fontId="0" fillId="5" borderId="14" xfId="0" applyFill="1" applyBorder="1"/>
    <xf numFmtId="0" fontId="0" fillId="5" borderId="0" xfId="0" applyFill="1"/>
    <xf numFmtId="0" fontId="9" fillId="5" borderId="5" xfId="0" applyFont="1" applyFill="1" applyBorder="1"/>
    <xf numFmtId="0" fontId="2" fillId="4" borderId="16" xfId="0" applyFont="1" applyFill="1" applyBorder="1" applyAlignment="1">
      <alignment vertical="center"/>
    </xf>
    <xf numFmtId="168" fontId="0" fillId="7" borderId="17" xfId="1" applyNumberFormat="1" applyFont="1" applyFill="1" applyBorder="1"/>
    <xf numFmtId="168" fontId="0" fillId="3" borderId="13" xfId="1" applyNumberFormat="1" applyFont="1" applyFill="1" applyBorder="1"/>
    <xf numFmtId="3" fontId="0" fillId="3" borderId="13" xfId="0" applyNumberFormat="1" applyFill="1" applyBorder="1"/>
    <xf numFmtId="0" fontId="4" fillId="4" borderId="14" xfId="0" applyFont="1" applyFill="1" applyBorder="1"/>
    <xf numFmtId="0" fontId="4" fillId="4" borderId="3" xfId="0" applyFont="1" applyFill="1" applyBorder="1"/>
    <xf numFmtId="0" fontId="4" fillId="4" borderId="19" xfId="0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4" fillId="4" borderId="14" xfId="0" applyFont="1" applyFill="1" applyBorder="1" applyAlignment="1">
      <alignment wrapText="1"/>
    </xf>
    <xf numFmtId="0" fontId="10" fillId="5" borderId="12" xfId="0" applyFont="1" applyFill="1" applyBorder="1"/>
    <xf numFmtId="0" fontId="11" fillId="5" borderId="0" xfId="0" applyFont="1" applyFill="1"/>
    <xf numFmtId="0" fontId="10" fillId="3" borderId="12" xfId="0" applyFont="1" applyFill="1" applyBorder="1"/>
    <xf numFmtId="0" fontId="10" fillId="3" borderId="13" xfId="0" applyFont="1" applyFill="1" applyBorder="1"/>
    <xf numFmtId="0" fontId="10" fillId="3" borderId="23" xfId="0" applyFont="1" applyFill="1" applyBorder="1"/>
    <xf numFmtId="0" fontId="10" fillId="3" borderId="18" xfId="0" applyFont="1" applyFill="1" applyBorder="1"/>
    <xf numFmtId="168" fontId="0" fillId="6" borderId="23" xfId="1" applyNumberFormat="1" applyFont="1" applyFill="1" applyBorder="1"/>
    <xf numFmtId="167" fontId="0" fillId="7" borderId="18" xfId="1" applyNumberFormat="1" applyFont="1" applyFill="1" applyBorder="1"/>
    <xf numFmtId="168" fontId="0" fillId="7" borderId="14" xfId="0" applyNumberFormat="1" applyFill="1" applyBorder="1"/>
    <xf numFmtId="0" fontId="0" fillId="7" borderId="14" xfId="0" applyFill="1" applyBorder="1"/>
    <xf numFmtId="0" fontId="0" fillId="0" borderId="19" xfId="0" applyBorder="1"/>
    <xf numFmtId="0" fontId="3" fillId="9" borderId="1" xfId="2" applyFont="1" applyFill="1"/>
    <xf numFmtId="0" fontId="0" fillId="9" borderId="1" xfId="2" applyFont="1" applyFill="1"/>
    <xf numFmtId="0" fontId="0" fillId="9" borderId="12" xfId="0" applyFill="1" applyBorder="1"/>
    <xf numFmtId="0" fontId="0" fillId="9" borderId="0" xfId="0" applyFill="1"/>
    <xf numFmtId="0" fontId="0" fillId="9" borderId="13" xfId="0" applyFill="1" applyBorder="1"/>
    <xf numFmtId="0" fontId="12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13" fillId="0" borderId="0" xfId="0" applyFont="1" applyAlignment="1">
      <alignment wrapText="1"/>
    </xf>
  </cellXfs>
  <cellStyles count="3">
    <cellStyle name="Bemærk!" xfId="2" builtinId="10"/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0</xdr:col>
      <xdr:colOff>4216344</xdr:colOff>
      <xdr:row>20</xdr:row>
      <xdr:rowOff>6350</xdr:rowOff>
    </xdr:to>
    <xdr:pic>
      <xdr:nvPicPr>
        <xdr:cNvPr id="2" name="Billede 1" descr="Et billede, der indeholder tekst, skærmbillede, Font/skrifttype, logo&#10;&#10;Automatisk genereret beskrivelse">
          <a:extLst>
            <a:ext uri="{FF2B5EF4-FFF2-40B4-BE49-F238E27FC236}">
              <a16:creationId xmlns:a16="http://schemas.microsoft.com/office/drawing/2014/main" id="{CA082D7B-CA40-4E09-876C-4C1FBEB9C5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66850"/>
          <a:ext cx="4216344" cy="2400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2602E-2DB7-4A26-B3A7-6196A8E61D75}">
  <dimension ref="A1:D7"/>
  <sheetViews>
    <sheetView tabSelected="1" workbookViewId="0">
      <selection activeCell="A5" sqref="A5"/>
    </sheetView>
  </sheetViews>
  <sheetFormatPr defaultRowHeight="14.5" x14ac:dyDescent="0.35"/>
  <cols>
    <col min="1" max="1" width="108.6328125" style="109" customWidth="1"/>
  </cols>
  <sheetData>
    <row r="1" spans="1:4" ht="21" x14ac:dyDescent="0.5">
      <c r="A1" s="108" t="s">
        <v>68</v>
      </c>
    </row>
    <row r="2" spans="1:4" ht="42" x14ac:dyDescent="0.5">
      <c r="A2" s="108" t="s">
        <v>69</v>
      </c>
    </row>
    <row r="3" spans="1:4" x14ac:dyDescent="0.35">
      <c r="A3" s="109" t="s">
        <v>72</v>
      </c>
      <c r="D3" s="109"/>
    </row>
    <row r="4" spans="1:4" x14ac:dyDescent="0.35">
      <c r="A4" s="110" t="s">
        <v>73</v>
      </c>
    </row>
    <row r="5" spans="1:4" x14ac:dyDescent="0.35">
      <c r="A5" s="109" t="s">
        <v>70</v>
      </c>
    </row>
    <row r="7" spans="1:4" ht="31" x14ac:dyDescent="0.35">
      <c r="A7" s="111" t="s">
        <v>71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0"/>
  <sheetViews>
    <sheetView zoomScale="115" zoomScaleNormal="115" workbookViewId="0">
      <selection activeCell="M5" sqref="M5"/>
    </sheetView>
  </sheetViews>
  <sheetFormatPr defaultRowHeight="14.5" x14ac:dyDescent="0.35"/>
  <cols>
    <col min="1" max="1" width="11.1796875" customWidth="1"/>
    <col min="2" max="2" width="10.81640625" customWidth="1"/>
    <col min="3" max="3" width="4.453125" customWidth="1"/>
    <col min="4" max="4" width="10.54296875" customWidth="1"/>
    <col min="5" max="5" width="8.54296875" customWidth="1"/>
    <col min="6" max="6" width="6.54296875" customWidth="1"/>
    <col min="7" max="7" width="7.54296875" customWidth="1"/>
    <col min="8" max="8" width="8" customWidth="1"/>
    <col min="9" max="10" width="9.26953125" customWidth="1"/>
    <col min="11" max="11" width="7.54296875" customWidth="1"/>
    <col min="12" max="12" width="7.7265625" customWidth="1"/>
    <col min="13" max="13" width="12" customWidth="1"/>
    <col min="16" max="16" width="13.453125" customWidth="1"/>
    <col min="17" max="17" width="11" customWidth="1"/>
  </cols>
  <sheetData>
    <row r="1" spans="1:12" ht="21" x14ac:dyDescent="0.5">
      <c r="A1" s="1" t="s">
        <v>0</v>
      </c>
      <c r="B1" s="1"/>
      <c r="C1" s="1"/>
      <c r="F1" s="102"/>
      <c r="G1" s="103"/>
    </row>
    <row r="2" spans="1:12" x14ac:dyDescent="0.35">
      <c r="A2" t="s">
        <v>1</v>
      </c>
    </row>
    <row r="3" spans="1:12" x14ac:dyDescent="0.35">
      <c r="A3" s="2" t="s">
        <v>46</v>
      </c>
      <c r="B3" s="2"/>
      <c r="C3" s="2"/>
      <c r="D3" s="2"/>
      <c r="F3" s="3" t="s">
        <v>2</v>
      </c>
      <c r="G3" s="39">
        <v>2022</v>
      </c>
    </row>
    <row r="4" spans="1:12" x14ac:dyDescent="0.35">
      <c r="A4" t="s">
        <v>66</v>
      </c>
      <c r="K4" s="107" t="s">
        <v>67</v>
      </c>
    </row>
    <row r="5" spans="1:12" ht="46.5" customHeight="1" x14ac:dyDescent="0.35">
      <c r="A5" s="3" t="s">
        <v>3</v>
      </c>
      <c r="B5" s="85"/>
      <c r="C5" s="86" t="s">
        <v>65</v>
      </c>
      <c r="D5" s="87" t="s">
        <v>43</v>
      </c>
      <c r="E5" s="88" t="s">
        <v>45</v>
      </c>
      <c r="F5" s="88" t="s">
        <v>55</v>
      </c>
      <c r="G5" s="89" t="s">
        <v>56</v>
      </c>
      <c r="H5" s="90" t="s">
        <v>59</v>
      </c>
      <c r="I5" s="87" t="s">
        <v>60</v>
      </c>
      <c r="J5" s="88" t="s">
        <v>44</v>
      </c>
      <c r="K5" s="87" t="s">
        <v>47</v>
      </c>
      <c r="L5" s="89" t="s">
        <v>48</v>
      </c>
    </row>
    <row r="6" spans="1:12" x14ac:dyDescent="0.35">
      <c r="A6" s="10"/>
      <c r="B6" s="92"/>
      <c r="C6" s="11"/>
      <c r="D6" s="83"/>
      <c r="E6" s="51"/>
      <c r="F6" s="51"/>
      <c r="G6" s="52"/>
      <c r="H6" s="38"/>
      <c r="I6" s="52"/>
      <c r="J6" s="48">
        <f>$D6*E6%</f>
        <v>0</v>
      </c>
      <c r="K6" s="97">
        <f>$D6*(F6%*(100-H6))/100</f>
        <v>0</v>
      </c>
      <c r="L6" s="40">
        <f>$D6*(G6%*(100-I6))/100</f>
        <v>0</v>
      </c>
    </row>
    <row r="7" spans="1:12" x14ac:dyDescent="0.35">
      <c r="A7" s="10"/>
      <c r="B7" s="92"/>
      <c r="C7" s="11"/>
      <c r="D7" s="83"/>
      <c r="E7" s="51"/>
      <c r="F7" s="51"/>
      <c r="G7" s="52"/>
      <c r="H7" s="38"/>
      <c r="I7" s="52"/>
      <c r="J7" s="48">
        <f t="shared" ref="J7:J17" si="0">$D7*E7%</f>
        <v>0</v>
      </c>
      <c r="K7" s="97">
        <f t="shared" ref="K7:K17" si="1">$D7*(F7%*(100-H7))/100</f>
        <v>0</v>
      </c>
      <c r="L7" s="40">
        <f t="shared" ref="L7:L17" si="2">$D7*(G7%*(100-I7))/100</f>
        <v>0</v>
      </c>
    </row>
    <row r="8" spans="1:12" x14ac:dyDescent="0.35">
      <c r="A8" s="10"/>
      <c r="B8" s="92"/>
      <c r="C8" s="11"/>
      <c r="D8" s="84"/>
      <c r="E8" s="51"/>
      <c r="F8" s="51"/>
      <c r="G8" s="52"/>
      <c r="H8" s="38"/>
      <c r="I8" s="52"/>
      <c r="J8" s="48">
        <f t="shared" si="0"/>
        <v>0</v>
      </c>
      <c r="K8" s="97">
        <f t="shared" si="1"/>
        <v>0</v>
      </c>
      <c r="L8" s="40">
        <f t="shared" si="2"/>
        <v>0</v>
      </c>
    </row>
    <row r="9" spans="1:12" x14ac:dyDescent="0.35">
      <c r="A9" s="10"/>
      <c r="B9" s="92"/>
      <c r="C9" s="11"/>
      <c r="D9" s="84"/>
      <c r="E9" s="51"/>
      <c r="F9" s="51"/>
      <c r="G9" s="52"/>
      <c r="H9" s="38"/>
      <c r="I9" s="52"/>
      <c r="J9" s="48">
        <f t="shared" si="0"/>
        <v>0</v>
      </c>
      <c r="K9" s="97">
        <f t="shared" si="1"/>
        <v>0</v>
      </c>
      <c r="L9" s="40">
        <f t="shared" si="2"/>
        <v>0</v>
      </c>
    </row>
    <row r="10" spans="1:12" x14ac:dyDescent="0.35">
      <c r="A10" s="10"/>
      <c r="B10" s="92"/>
      <c r="C10" s="11"/>
      <c r="D10" s="83"/>
      <c r="E10" s="51"/>
      <c r="F10" s="51"/>
      <c r="G10" s="52"/>
      <c r="H10" s="38"/>
      <c r="I10" s="52"/>
      <c r="J10" s="48">
        <f t="shared" si="0"/>
        <v>0</v>
      </c>
      <c r="K10" s="97">
        <f t="shared" si="1"/>
        <v>0</v>
      </c>
      <c r="L10" s="40">
        <f t="shared" si="2"/>
        <v>0</v>
      </c>
    </row>
    <row r="11" spans="1:12" x14ac:dyDescent="0.35">
      <c r="A11" s="10"/>
      <c r="B11" s="92"/>
      <c r="C11" s="11"/>
      <c r="D11" s="83"/>
      <c r="E11" s="51"/>
      <c r="F11" s="51"/>
      <c r="G11" s="52"/>
      <c r="H11" s="38"/>
      <c r="I11" s="52"/>
      <c r="J11" s="48">
        <f t="shared" si="0"/>
        <v>0</v>
      </c>
      <c r="K11" s="97">
        <f t="shared" si="1"/>
        <v>0</v>
      </c>
      <c r="L11" s="40">
        <f t="shared" si="2"/>
        <v>0</v>
      </c>
    </row>
    <row r="12" spans="1:12" x14ac:dyDescent="0.35">
      <c r="A12" s="10"/>
      <c r="B12" s="92"/>
      <c r="C12" s="11"/>
      <c r="D12" s="83"/>
      <c r="E12" s="51"/>
      <c r="F12" s="51"/>
      <c r="G12" s="52"/>
      <c r="H12" s="38"/>
      <c r="I12" s="52"/>
      <c r="J12" s="48">
        <f t="shared" si="0"/>
        <v>0</v>
      </c>
      <c r="K12" s="97">
        <f t="shared" si="1"/>
        <v>0</v>
      </c>
      <c r="L12" s="40">
        <f t="shared" si="2"/>
        <v>0</v>
      </c>
    </row>
    <row r="13" spans="1:12" x14ac:dyDescent="0.35">
      <c r="A13" s="10"/>
      <c r="B13" s="92"/>
      <c r="C13" s="11"/>
      <c r="D13" s="83"/>
      <c r="E13" s="51"/>
      <c r="F13" s="51"/>
      <c r="G13" s="52"/>
      <c r="H13" s="38"/>
      <c r="I13" s="52"/>
      <c r="J13" s="48">
        <f t="shared" si="0"/>
        <v>0</v>
      </c>
      <c r="K13" s="97">
        <f t="shared" si="1"/>
        <v>0</v>
      </c>
      <c r="L13" s="40">
        <f t="shared" si="2"/>
        <v>0</v>
      </c>
    </row>
    <row r="14" spans="1:12" x14ac:dyDescent="0.35">
      <c r="A14" s="10"/>
      <c r="B14" s="92"/>
      <c r="C14" s="11"/>
      <c r="D14" s="83"/>
      <c r="E14" s="51"/>
      <c r="F14" s="51"/>
      <c r="G14" s="52"/>
      <c r="H14" s="38"/>
      <c r="I14" s="52"/>
      <c r="J14" s="48">
        <f t="shared" si="0"/>
        <v>0</v>
      </c>
      <c r="K14" s="97">
        <f t="shared" si="1"/>
        <v>0</v>
      </c>
      <c r="L14" s="40">
        <f t="shared" si="2"/>
        <v>0</v>
      </c>
    </row>
    <row r="15" spans="1:12" x14ac:dyDescent="0.35">
      <c r="A15" s="10"/>
      <c r="B15" s="92"/>
      <c r="C15" s="11"/>
      <c r="D15" s="84"/>
      <c r="E15" s="51"/>
      <c r="F15" s="51"/>
      <c r="G15" s="52"/>
      <c r="H15" s="38"/>
      <c r="I15" s="52"/>
      <c r="J15" s="48">
        <f t="shared" si="0"/>
        <v>0</v>
      </c>
      <c r="K15" s="97">
        <f t="shared" si="1"/>
        <v>0</v>
      </c>
      <c r="L15" s="40">
        <f t="shared" si="2"/>
        <v>0</v>
      </c>
    </row>
    <row r="16" spans="1:12" x14ac:dyDescent="0.35">
      <c r="A16" s="91"/>
      <c r="B16" s="92"/>
      <c r="C16" s="11"/>
      <c r="D16" s="84"/>
      <c r="E16" s="51"/>
      <c r="F16" s="93"/>
      <c r="G16" s="94"/>
      <c r="H16" s="95"/>
      <c r="I16" s="94"/>
      <c r="J16" s="48">
        <f t="shared" si="0"/>
        <v>0</v>
      </c>
      <c r="K16" s="97">
        <f t="shared" si="1"/>
        <v>0</v>
      </c>
      <c r="L16" s="40">
        <f t="shared" si="2"/>
        <v>0</v>
      </c>
    </row>
    <row r="17" spans="1:12" x14ac:dyDescent="0.35">
      <c r="A17" s="91"/>
      <c r="B17" s="92"/>
      <c r="C17" s="11"/>
      <c r="D17" s="84"/>
      <c r="E17" s="51"/>
      <c r="F17" s="93"/>
      <c r="G17" s="94"/>
      <c r="H17" s="96"/>
      <c r="I17" s="94"/>
      <c r="J17" s="48">
        <f t="shared" si="0"/>
        <v>0</v>
      </c>
      <c r="K17" s="97">
        <f t="shared" si="1"/>
        <v>0</v>
      </c>
      <c r="L17" s="40">
        <f t="shared" si="2"/>
        <v>0</v>
      </c>
    </row>
    <row r="18" spans="1:12" x14ac:dyDescent="0.35">
      <c r="A18" s="7" t="s">
        <v>7</v>
      </c>
      <c r="B18" s="75"/>
      <c r="C18" s="9"/>
      <c r="D18" s="44">
        <f>SUM(D6:D17)</f>
        <v>0</v>
      </c>
      <c r="E18" s="7"/>
      <c r="F18" s="46"/>
      <c r="G18" s="53"/>
      <c r="H18" s="46" t="s">
        <v>8</v>
      </c>
      <c r="I18" s="53"/>
      <c r="J18" s="49">
        <f>SUM(J6:J17)</f>
        <v>0</v>
      </c>
      <c r="K18" s="67">
        <f>SUM(K6:K17)</f>
        <v>0</v>
      </c>
      <c r="L18" s="44">
        <f>SUM(L6:L17)</f>
        <v>0</v>
      </c>
    </row>
    <row r="19" spans="1:12" x14ac:dyDescent="0.35">
      <c r="A19" s="21"/>
      <c r="B19" s="76"/>
      <c r="C19" s="23"/>
      <c r="D19" s="82"/>
      <c r="E19" s="21"/>
      <c r="F19" s="47"/>
      <c r="G19" s="54"/>
      <c r="H19" s="47" t="s">
        <v>49</v>
      </c>
      <c r="I19" s="54"/>
      <c r="J19" s="50" t="e">
        <f>100*J18/$D$18</f>
        <v>#DIV/0!</v>
      </c>
      <c r="K19" s="98" t="e">
        <f t="shared" ref="K19:L19" si="3">100*K18/$D$18</f>
        <v>#DIV/0!</v>
      </c>
      <c r="L19" s="45" t="e">
        <f t="shared" si="3"/>
        <v>#DIV/0!</v>
      </c>
    </row>
    <row r="21" spans="1:12" x14ac:dyDescent="0.35">
      <c r="A21" s="14" t="s">
        <v>9</v>
      </c>
      <c r="B21" s="74"/>
      <c r="C21" s="74"/>
      <c r="D21" s="15"/>
      <c r="E21" s="16"/>
      <c r="G21" s="4" t="s">
        <v>10</v>
      </c>
      <c r="H21" s="17"/>
      <c r="I21" s="17"/>
      <c r="J21" s="18"/>
    </row>
    <row r="22" spans="1:12" x14ac:dyDescent="0.35">
      <c r="A22" s="7" t="s">
        <v>11</v>
      </c>
      <c r="B22" s="75"/>
      <c r="C22" s="75"/>
      <c r="D22" s="71"/>
      <c r="E22" s="9" t="s">
        <v>6</v>
      </c>
      <c r="G22" s="12" t="s">
        <v>12</v>
      </c>
      <c r="H22" s="19" t="e">
        <f>D18/D25</f>
        <v>#DIV/0!</v>
      </c>
      <c r="I22" s="41"/>
      <c r="J22" s="20"/>
    </row>
    <row r="23" spans="1:12" x14ac:dyDescent="0.35">
      <c r="A23" s="21" t="s">
        <v>13</v>
      </c>
      <c r="B23" s="76"/>
      <c r="C23" s="76"/>
      <c r="D23" s="70">
        <v>0</v>
      </c>
      <c r="E23" s="23" t="s">
        <v>6</v>
      </c>
      <c r="G23" s="101" t="s">
        <v>61</v>
      </c>
      <c r="H23" s="99" t="e">
        <f>D18/(D25-D24)</f>
        <v>#DIV/0!</v>
      </c>
      <c r="I23" s="100"/>
      <c r="J23" s="20"/>
    </row>
    <row r="24" spans="1:12" x14ac:dyDescent="0.35">
      <c r="A24" s="68" t="s">
        <v>57</v>
      </c>
      <c r="B24" s="77"/>
      <c r="C24" s="77"/>
      <c r="D24" s="37"/>
      <c r="E24" s="23" t="s">
        <v>6</v>
      </c>
      <c r="G24" t="s">
        <v>64</v>
      </c>
    </row>
    <row r="25" spans="1:12" x14ac:dyDescent="0.35">
      <c r="A25" s="12" t="s">
        <v>14</v>
      </c>
      <c r="B25" s="78"/>
      <c r="C25" s="78"/>
      <c r="D25" s="36">
        <f>SUM(D22:D24)</f>
        <v>0</v>
      </c>
      <c r="E25" s="13" t="s">
        <v>6</v>
      </c>
    </row>
    <row r="26" spans="1:12" x14ac:dyDescent="0.35">
      <c r="A26" s="104"/>
      <c r="B26" s="105"/>
      <c r="C26" s="105"/>
      <c r="D26" s="105"/>
      <c r="E26" s="106"/>
    </row>
    <row r="27" spans="1:12" x14ac:dyDescent="0.35">
      <c r="A27" s="4" t="s">
        <v>15</v>
      </c>
      <c r="B27" s="5"/>
      <c r="C27" s="5"/>
      <c r="D27" s="17"/>
      <c r="E27" s="18"/>
      <c r="G27" s="4" t="s">
        <v>16</v>
      </c>
      <c r="H27" s="17"/>
      <c r="I27" s="17"/>
      <c r="J27" s="18"/>
    </row>
    <row r="28" spans="1:12" x14ac:dyDescent="0.35">
      <c r="A28" s="7" t="s">
        <v>17</v>
      </c>
      <c r="B28" s="75"/>
      <c r="C28" s="75"/>
      <c r="D28" s="24">
        <f>D22*0.0043</f>
        <v>0</v>
      </c>
      <c r="E28" s="9" t="s">
        <v>6</v>
      </c>
      <c r="G28" s="25" t="s">
        <v>18</v>
      </c>
      <c r="H28" s="26"/>
      <c r="I28" s="26"/>
      <c r="J28" s="27"/>
    </row>
    <row r="29" spans="1:12" x14ac:dyDescent="0.35">
      <c r="A29" s="10" t="s">
        <v>19</v>
      </c>
      <c r="B29" s="79"/>
      <c r="C29" s="79"/>
      <c r="D29" s="28">
        <f>D23*0.004</f>
        <v>0</v>
      </c>
      <c r="E29" s="11" t="s">
        <v>6</v>
      </c>
      <c r="G29" s="29" t="e">
        <f>(J18-D31)/D25*1000</f>
        <v>#DIV/0!</v>
      </c>
      <c r="H29" s="30" t="s">
        <v>20</v>
      </c>
      <c r="I29" s="30"/>
      <c r="J29" s="30"/>
    </row>
    <row r="30" spans="1:12" x14ac:dyDescent="0.35">
      <c r="A30" s="69" t="s">
        <v>58</v>
      </c>
      <c r="B30" s="80"/>
      <c r="C30" s="80"/>
      <c r="D30" s="24">
        <f>D24*0.0043</f>
        <v>0</v>
      </c>
      <c r="E30" s="11" t="s">
        <v>6</v>
      </c>
      <c r="G30" s="72"/>
    </row>
    <row r="31" spans="1:12" x14ac:dyDescent="0.35">
      <c r="A31" s="12" t="s">
        <v>21</v>
      </c>
      <c r="B31" s="78"/>
      <c r="C31" s="78"/>
      <c r="D31" s="31">
        <f>SUM(D28:D30)</f>
        <v>0</v>
      </c>
      <c r="E31" s="13" t="s">
        <v>6</v>
      </c>
    </row>
    <row r="33" spans="1:13" x14ac:dyDescent="0.35">
      <c r="A33" s="4" t="s">
        <v>22</v>
      </c>
      <c r="B33" s="5"/>
      <c r="C33" s="5"/>
      <c r="D33" s="17"/>
      <c r="E33" s="18"/>
      <c r="G33" s="4" t="s">
        <v>16</v>
      </c>
      <c r="H33" s="17"/>
      <c r="I33" s="17"/>
      <c r="J33" s="18"/>
    </row>
    <row r="34" spans="1:13" x14ac:dyDescent="0.35">
      <c r="A34" s="7" t="s">
        <v>24</v>
      </c>
      <c r="B34" s="75"/>
      <c r="C34" s="75"/>
      <c r="D34" s="8"/>
      <c r="E34" s="9" t="s">
        <v>5</v>
      </c>
      <c r="G34" s="25" t="s">
        <v>25</v>
      </c>
      <c r="H34" s="26"/>
      <c r="I34" s="26"/>
      <c r="J34" s="27"/>
    </row>
    <row r="35" spans="1:13" x14ac:dyDescent="0.35">
      <c r="A35" s="10" t="s">
        <v>26</v>
      </c>
      <c r="B35" s="79"/>
      <c r="C35" s="79"/>
      <c r="D35" s="2"/>
      <c r="E35" s="11" t="s">
        <v>27</v>
      </c>
      <c r="G35" s="29" t="e">
        <f>(J18-D31-D39)/D25*1000</f>
        <v>#DIV/0!</v>
      </c>
      <c r="H35" s="23" t="s">
        <v>20</v>
      </c>
      <c r="I35" s="23"/>
      <c r="J35" s="32"/>
    </row>
    <row r="36" spans="1:13" x14ac:dyDescent="0.35">
      <c r="A36" s="21" t="s">
        <v>28</v>
      </c>
      <c r="B36" s="76"/>
      <c r="C36" s="76"/>
      <c r="D36" s="22"/>
      <c r="E36" s="23" t="s">
        <v>29</v>
      </c>
    </row>
    <row r="37" spans="1:13" ht="15" thickBot="1" x14ac:dyDescent="0.4">
      <c r="A37" s="21" t="s">
        <v>30</v>
      </c>
      <c r="B37" s="76"/>
      <c r="C37" s="76"/>
      <c r="D37" s="66">
        <f>D36/1000/10/100*D34</f>
        <v>0</v>
      </c>
      <c r="E37" s="23" t="s">
        <v>5</v>
      </c>
    </row>
    <row r="38" spans="1:13" x14ac:dyDescent="0.35">
      <c r="A38" s="21" t="s">
        <v>31</v>
      </c>
      <c r="B38" s="76"/>
      <c r="C38" s="76"/>
      <c r="D38" s="66">
        <f>D35/10000</f>
        <v>0</v>
      </c>
      <c r="E38" s="23"/>
      <c r="G38" s="55" t="s">
        <v>23</v>
      </c>
      <c r="H38" s="56"/>
      <c r="I38" s="56"/>
      <c r="J38" s="57"/>
      <c r="K38" s="73"/>
      <c r="L38" s="73"/>
      <c r="M38" s="73"/>
    </row>
    <row r="39" spans="1:13" x14ac:dyDescent="0.35">
      <c r="A39" s="21" t="s">
        <v>32</v>
      </c>
      <c r="B39" s="76"/>
      <c r="C39" s="76"/>
      <c r="D39" s="33">
        <f>D38*D37*1000/100</f>
        <v>0</v>
      </c>
      <c r="E39" s="23" t="s">
        <v>6</v>
      </c>
      <c r="G39" s="58" t="s">
        <v>50</v>
      </c>
      <c r="H39" s="59"/>
      <c r="I39" s="59"/>
      <c r="J39" s="60"/>
      <c r="K39" s="73"/>
      <c r="L39" s="73"/>
      <c r="M39" s="73"/>
    </row>
    <row r="40" spans="1:13" x14ac:dyDescent="0.35">
      <c r="G40" s="58" t="s">
        <v>51</v>
      </c>
      <c r="H40" s="61"/>
      <c r="I40" s="61"/>
      <c r="J40" s="62"/>
      <c r="L40" s="73"/>
      <c r="M40" s="73"/>
    </row>
    <row r="41" spans="1:13" x14ac:dyDescent="0.35">
      <c r="A41" s="4" t="s">
        <v>33</v>
      </c>
      <c r="B41" s="5"/>
      <c r="C41" s="5"/>
      <c r="D41" s="17"/>
      <c r="E41" s="18"/>
      <c r="G41" s="58" t="s">
        <v>52</v>
      </c>
      <c r="H41" s="59"/>
      <c r="I41" s="59"/>
      <c r="J41" s="60"/>
      <c r="K41" s="73"/>
      <c r="L41" s="73"/>
      <c r="M41" s="73"/>
    </row>
    <row r="42" spans="1:13" x14ac:dyDescent="0.35">
      <c r="A42" s="34" t="s">
        <v>34</v>
      </c>
      <c r="B42" s="81"/>
      <c r="C42" s="81"/>
      <c r="D42" s="26"/>
      <c r="E42" s="27"/>
      <c r="G42" s="58" t="s">
        <v>53</v>
      </c>
      <c r="H42" s="59"/>
      <c r="I42" s="59"/>
      <c r="J42" s="60"/>
      <c r="K42" s="73"/>
    </row>
    <row r="43" spans="1:13" ht="15" thickBot="1" x14ac:dyDescent="0.4">
      <c r="A43" s="7" t="s">
        <v>35</v>
      </c>
      <c r="B43" s="75"/>
      <c r="C43" s="75"/>
      <c r="D43" s="42" t="e">
        <f>K19</f>
        <v>#DIV/0!</v>
      </c>
      <c r="E43" s="9" t="s">
        <v>4</v>
      </c>
      <c r="G43" s="63" t="s">
        <v>54</v>
      </c>
      <c r="H43" s="64"/>
      <c r="I43" s="64"/>
      <c r="J43" s="65"/>
    </row>
    <row r="44" spans="1:13" x14ac:dyDescent="0.35">
      <c r="A44" s="21" t="s">
        <v>36</v>
      </c>
      <c r="B44" s="76"/>
      <c r="C44" s="76"/>
      <c r="D44" s="43" t="e">
        <f>L19</f>
        <v>#DIV/0!</v>
      </c>
      <c r="E44" s="23" t="s">
        <v>4</v>
      </c>
    </row>
    <row r="46" spans="1:13" x14ac:dyDescent="0.35">
      <c r="A46" s="4" t="s">
        <v>37</v>
      </c>
      <c r="B46" s="5"/>
      <c r="C46" s="5"/>
      <c r="D46" s="5" t="s">
        <v>38</v>
      </c>
      <c r="E46" s="6" t="s">
        <v>39</v>
      </c>
    </row>
    <row r="47" spans="1:13" x14ac:dyDescent="0.35">
      <c r="A47" s="21" t="s">
        <v>62</v>
      </c>
      <c r="B47" s="76"/>
      <c r="C47" s="76"/>
      <c r="D47" s="35" t="e">
        <f>(D43*H23)/22.2</f>
        <v>#DIV/0!</v>
      </c>
      <c r="E47" s="23" t="s">
        <v>40</v>
      </c>
    </row>
    <row r="49" spans="1:5" x14ac:dyDescent="0.35">
      <c r="A49" s="4" t="s">
        <v>41</v>
      </c>
      <c r="B49" s="5"/>
      <c r="C49" s="5"/>
      <c r="D49" s="5" t="s">
        <v>38</v>
      </c>
      <c r="E49" s="6" t="s">
        <v>39</v>
      </c>
    </row>
    <row r="50" spans="1:5" x14ac:dyDescent="0.35">
      <c r="A50" s="21" t="s">
        <v>63</v>
      </c>
      <c r="B50" s="76"/>
      <c r="C50" s="76"/>
      <c r="D50" s="35" t="e">
        <f>(D44*H23)/5</f>
        <v>#DIV/0!</v>
      </c>
      <c r="E50" s="23" t="s">
        <v>42</v>
      </c>
    </row>
  </sheetData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50"/>
  <sheetViews>
    <sheetView topLeftCell="A36" workbookViewId="0">
      <selection activeCell="A51" sqref="A51"/>
    </sheetView>
  </sheetViews>
  <sheetFormatPr defaultRowHeight="14.5" x14ac:dyDescent="0.35"/>
  <cols>
    <col min="1" max="1" width="11.1796875" customWidth="1"/>
    <col min="2" max="2" width="10.81640625" customWidth="1"/>
    <col min="3" max="3" width="4.453125" customWidth="1"/>
    <col min="4" max="4" width="10.54296875" customWidth="1"/>
    <col min="5" max="5" width="8.54296875" customWidth="1"/>
    <col min="6" max="6" width="6.54296875" customWidth="1"/>
    <col min="7" max="7" width="7.54296875" customWidth="1"/>
    <col min="8" max="8" width="8" customWidth="1"/>
    <col min="9" max="10" width="9.26953125" customWidth="1"/>
    <col min="11" max="11" width="7.54296875" customWidth="1"/>
    <col min="12" max="12" width="7.7265625" customWidth="1"/>
    <col min="13" max="13" width="12" customWidth="1"/>
    <col min="16" max="16" width="13.453125" customWidth="1"/>
    <col min="17" max="17" width="11" customWidth="1"/>
  </cols>
  <sheetData>
    <row r="1" spans="1:12" ht="21" x14ac:dyDescent="0.5">
      <c r="A1" s="1" t="s">
        <v>0</v>
      </c>
      <c r="B1" s="1"/>
      <c r="C1" s="1"/>
      <c r="F1" s="102"/>
      <c r="G1" s="103"/>
    </row>
    <row r="2" spans="1:12" x14ac:dyDescent="0.35">
      <c r="A2" t="s">
        <v>1</v>
      </c>
    </row>
    <row r="3" spans="1:12" x14ac:dyDescent="0.35">
      <c r="A3" s="2" t="s">
        <v>46</v>
      </c>
      <c r="B3" s="2"/>
      <c r="C3" s="2"/>
      <c r="D3" s="2"/>
      <c r="F3" s="3" t="s">
        <v>2</v>
      </c>
      <c r="G3" s="39">
        <v>2023</v>
      </c>
    </row>
    <row r="4" spans="1:12" x14ac:dyDescent="0.35">
      <c r="A4" t="s">
        <v>66</v>
      </c>
      <c r="K4" s="107" t="s">
        <v>67</v>
      </c>
    </row>
    <row r="5" spans="1:12" ht="46.5" customHeight="1" x14ac:dyDescent="0.35">
      <c r="A5" s="3" t="s">
        <v>3</v>
      </c>
      <c r="B5" s="85"/>
      <c r="C5" s="86" t="s">
        <v>65</v>
      </c>
      <c r="D5" s="87" t="s">
        <v>43</v>
      </c>
      <c r="E5" s="88" t="s">
        <v>45</v>
      </c>
      <c r="F5" s="88" t="s">
        <v>55</v>
      </c>
      <c r="G5" s="89" t="s">
        <v>56</v>
      </c>
      <c r="H5" s="90" t="s">
        <v>59</v>
      </c>
      <c r="I5" s="87" t="s">
        <v>60</v>
      </c>
      <c r="J5" s="88" t="s">
        <v>44</v>
      </c>
      <c r="K5" s="87" t="s">
        <v>47</v>
      </c>
      <c r="L5" s="89" t="s">
        <v>48</v>
      </c>
    </row>
    <row r="6" spans="1:12" x14ac:dyDescent="0.35">
      <c r="A6" s="10"/>
      <c r="B6" s="92"/>
      <c r="C6" s="11"/>
      <c r="D6" s="83"/>
      <c r="E6" s="51"/>
      <c r="F6" s="51"/>
      <c r="G6" s="52"/>
      <c r="H6" s="38"/>
      <c r="I6" s="52"/>
      <c r="J6" s="48">
        <f>$D6*E6%</f>
        <v>0</v>
      </c>
      <c r="K6" s="97">
        <f>$D6*(F6%*(100-H6))/100</f>
        <v>0</v>
      </c>
      <c r="L6" s="40">
        <f>$D6*(G6%*(100-I6))/100</f>
        <v>0</v>
      </c>
    </row>
    <row r="7" spans="1:12" x14ac:dyDescent="0.35">
      <c r="A7" s="10"/>
      <c r="B7" s="92"/>
      <c r="C7" s="11"/>
      <c r="D7" s="83"/>
      <c r="E7" s="51"/>
      <c r="F7" s="51"/>
      <c r="G7" s="52"/>
      <c r="H7" s="38"/>
      <c r="I7" s="52"/>
      <c r="J7" s="48">
        <f t="shared" ref="J7:J17" si="0">$D7*E7%</f>
        <v>0</v>
      </c>
      <c r="K7" s="97">
        <f t="shared" ref="K7:L17" si="1">$D7*(F7%*(100-H7))/100</f>
        <v>0</v>
      </c>
      <c r="L7" s="40">
        <f t="shared" si="1"/>
        <v>0</v>
      </c>
    </row>
    <row r="8" spans="1:12" x14ac:dyDescent="0.35">
      <c r="A8" s="10"/>
      <c r="B8" s="92"/>
      <c r="C8" s="11"/>
      <c r="D8" s="84"/>
      <c r="E8" s="51"/>
      <c r="F8" s="51"/>
      <c r="G8" s="52"/>
      <c r="H8" s="38"/>
      <c r="I8" s="52"/>
      <c r="J8" s="48">
        <f t="shared" si="0"/>
        <v>0</v>
      </c>
      <c r="K8" s="97">
        <f t="shared" si="1"/>
        <v>0</v>
      </c>
      <c r="L8" s="40">
        <f t="shared" si="1"/>
        <v>0</v>
      </c>
    </row>
    <row r="9" spans="1:12" x14ac:dyDescent="0.35">
      <c r="A9" s="10"/>
      <c r="B9" s="92"/>
      <c r="C9" s="11"/>
      <c r="D9" s="84"/>
      <c r="E9" s="51"/>
      <c r="F9" s="51"/>
      <c r="G9" s="52"/>
      <c r="H9" s="38"/>
      <c r="I9" s="52"/>
      <c r="J9" s="48">
        <f t="shared" si="0"/>
        <v>0</v>
      </c>
      <c r="K9" s="97">
        <f t="shared" si="1"/>
        <v>0</v>
      </c>
      <c r="L9" s="40">
        <f t="shared" si="1"/>
        <v>0</v>
      </c>
    </row>
    <row r="10" spans="1:12" x14ac:dyDescent="0.35">
      <c r="A10" s="10"/>
      <c r="B10" s="92"/>
      <c r="C10" s="11"/>
      <c r="D10" s="83"/>
      <c r="E10" s="51"/>
      <c r="F10" s="51"/>
      <c r="G10" s="52"/>
      <c r="H10" s="38"/>
      <c r="I10" s="52"/>
      <c r="J10" s="48">
        <f t="shared" si="0"/>
        <v>0</v>
      </c>
      <c r="K10" s="97">
        <f t="shared" si="1"/>
        <v>0</v>
      </c>
      <c r="L10" s="40">
        <f t="shared" si="1"/>
        <v>0</v>
      </c>
    </row>
    <row r="11" spans="1:12" x14ac:dyDescent="0.35">
      <c r="A11" s="10"/>
      <c r="B11" s="92"/>
      <c r="C11" s="11"/>
      <c r="D11" s="83"/>
      <c r="E11" s="51"/>
      <c r="F11" s="51"/>
      <c r="G11" s="52"/>
      <c r="H11" s="38"/>
      <c r="I11" s="52"/>
      <c r="J11" s="48">
        <f t="shared" si="0"/>
        <v>0</v>
      </c>
      <c r="K11" s="97">
        <f t="shared" si="1"/>
        <v>0</v>
      </c>
      <c r="L11" s="40">
        <f t="shared" si="1"/>
        <v>0</v>
      </c>
    </row>
    <row r="12" spans="1:12" x14ac:dyDescent="0.35">
      <c r="A12" s="10"/>
      <c r="B12" s="92"/>
      <c r="C12" s="11"/>
      <c r="D12" s="83"/>
      <c r="E12" s="51"/>
      <c r="F12" s="51"/>
      <c r="G12" s="52"/>
      <c r="H12" s="38"/>
      <c r="I12" s="52"/>
      <c r="J12" s="48">
        <f t="shared" si="0"/>
        <v>0</v>
      </c>
      <c r="K12" s="97">
        <f t="shared" si="1"/>
        <v>0</v>
      </c>
      <c r="L12" s="40">
        <f t="shared" si="1"/>
        <v>0</v>
      </c>
    </row>
    <row r="13" spans="1:12" x14ac:dyDescent="0.35">
      <c r="A13" s="10"/>
      <c r="B13" s="92"/>
      <c r="C13" s="11"/>
      <c r="D13" s="83"/>
      <c r="E13" s="51"/>
      <c r="F13" s="51"/>
      <c r="G13" s="52"/>
      <c r="H13" s="38"/>
      <c r="I13" s="52"/>
      <c r="J13" s="48">
        <f t="shared" si="0"/>
        <v>0</v>
      </c>
      <c r="K13" s="97">
        <f t="shared" si="1"/>
        <v>0</v>
      </c>
      <c r="L13" s="40">
        <f t="shared" si="1"/>
        <v>0</v>
      </c>
    </row>
    <row r="14" spans="1:12" x14ac:dyDescent="0.35">
      <c r="A14" s="10"/>
      <c r="B14" s="92"/>
      <c r="C14" s="11"/>
      <c r="D14" s="83"/>
      <c r="E14" s="51"/>
      <c r="F14" s="51"/>
      <c r="G14" s="52"/>
      <c r="H14" s="38"/>
      <c r="I14" s="52"/>
      <c r="J14" s="48">
        <f t="shared" si="0"/>
        <v>0</v>
      </c>
      <c r="K14" s="97">
        <f t="shared" si="1"/>
        <v>0</v>
      </c>
      <c r="L14" s="40">
        <f t="shared" si="1"/>
        <v>0</v>
      </c>
    </row>
    <row r="15" spans="1:12" x14ac:dyDescent="0.35">
      <c r="A15" s="10"/>
      <c r="B15" s="92"/>
      <c r="C15" s="11"/>
      <c r="D15" s="84"/>
      <c r="E15" s="51"/>
      <c r="F15" s="51"/>
      <c r="G15" s="52"/>
      <c r="H15" s="38"/>
      <c r="I15" s="52"/>
      <c r="J15" s="48">
        <f t="shared" si="0"/>
        <v>0</v>
      </c>
      <c r="K15" s="97">
        <f t="shared" si="1"/>
        <v>0</v>
      </c>
      <c r="L15" s="40">
        <f t="shared" si="1"/>
        <v>0</v>
      </c>
    </row>
    <row r="16" spans="1:12" x14ac:dyDescent="0.35">
      <c r="A16" s="91"/>
      <c r="B16" s="92"/>
      <c r="C16" s="11"/>
      <c r="D16" s="84"/>
      <c r="E16" s="51"/>
      <c r="F16" s="93"/>
      <c r="G16" s="94"/>
      <c r="H16" s="95"/>
      <c r="I16" s="94"/>
      <c r="J16" s="48">
        <f t="shared" si="0"/>
        <v>0</v>
      </c>
      <c r="K16" s="97">
        <f t="shared" si="1"/>
        <v>0</v>
      </c>
      <c r="L16" s="40">
        <f t="shared" si="1"/>
        <v>0</v>
      </c>
    </row>
    <row r="17" spans="1:12" x14ac:dyDescent="0.35">
      <c r="A17" s="91"/>
      <c r="B17" s="92"/>
      <c r="C17" s="11"/>
      <c r="D17" s="84"/>
      <c r="E17" s="51"/>
      <c r="F17" s="93"/>
      <c r="G17" s="94"/>
      <c r="H17" s="96"/>
      <c r="I17" s="94"/>
      <c r="J17" s="48">
        <f t="shared" si="0"/>
        <v>0</v>
      </c>
      <c r="K17" s="97">
        <f t="shared" si="1"/>
        <v>0</v>
      </c>
      <c r="L17" s="40">
        <f t="shared" si="1"/>
        <v>0</v>
      </c>
    </row>
    <row r="18" spans="1:12" x14ac:dyDescent="0.35">
      <c r="A18" s="7" t="s">
        <v>7</v>
      </c>
      <c r="B18" s="75"/>
      <c r="C18" s="9"/>
      <c r="D18" s="44">
        <f>SUM(D6:D17)</f>
        <v>0</v>
      </c>
      <c r="E18" s="7"/>
      <c r="F18" s="46"/>
      <c r="G18" s="53"/>
      <c r="H18" s="46" t="s">
        <v>8</v>
      </c>
      <c r="I18" s="53"/>
      <c r="J18" s="49">
        <f>SUM(J6:J17)</f>
        <v>0</v>
      </c>
      <c r="K18" s="67">
        <f>SUM(K6:K17)</f>
        <v>0</v>
      </c>
      <c r="L18" s="44">
        <f>SUM(L6:L17)</f>
        <v>0</v>
      </c>
    </row>
    <row r="19" spans="1:12" x14ac:dyDescent="0.35">
      <c r="A19" s="21"/>
      <c r="B19" s="76"/>
      <c r="C19" s="23"/>
      <c r="D19" s="82"/>
      <c r="E19" s="21"/>
      <c r="F19" s="47"/>
      <c r="G19" s="54"/>
      <c r="H19" s="47" t="s">
        <v>49</v>
      </c>
      <c r="I19" s="54"/>
      <c r="J19" s="50" t="e">
        <f>100*J18/$D$18</f>
        <v>#DIV/0!</v>
      </c>
      <c r="K19" s="98" t="e">
        <f t="shared" ref="K19:L19" si="2">100*K18/$D$18</f>
        <v>#DIV/0!</v>
      </c>
      <c r="L19" s="45" t="e">
        <f t="shared" si="2"/>
        <v>#DIV/0!</v>
      </c>
    </row>
    <row r="21" spans="1:12" x14ac:dyDescent="0.35">
      <c r="A21" s="14" t="s">
        <v>9</v>
      </c>
      <c r="B21" s="74"/>
      <c r="C21" s="74"/>
      <c r="D21" s="15"/>
      <c r="E21" s="16"/>
      <c r="G21" s="4" t="s">
        <v>10</v>
      </c>
      <c r="H21" s="17"/>
      <c r="I21" s="17"/>
      <c r="J21" s="18"/>
    </row>
    <row r="22" spans="1:12" x14ac:dyDescent="0.35">
      <c r="A22" s="7" t="s">
        <v>11</v>
      </c>
      <c r="B22" s="75"/>
      <c r="C22" s="75"/>
      <c r="D22" s="71"/>
      <c r="E22" s="9" t="s">
        <v>6</v>
      </c>
      <c r="G22" s="12" t="s">
        <v>12</v>
      </c>
      <c r="H22" s="19" t="e">
        <f>D18/D25</f>
        <v>#DIV/0!</v>
      </c>
      <c r="I22" s="41"/>
      <c r="J22" s="20"/>
    </row>
    <row r="23" spans="1:12" x14ac:dyDescent="0.35">
      <c r="A23" s="21" t="s">
        <v>13</v>
      </c>
      <c r="B23" s="76"/>
      <c r="C23" s="76"/>
      <c r="D23" s="70">
        <v>0</v>
      </c>
      <c r="E23" s="23" t="s">
        <v>6</v>
      </c>
      <c r="G23" s="101" t="s">
        <v>61</v>
      </c>
      <c r="H23" s="99" t="e">
        <f>D18/(D25-D24)</f>
        <v>#DIV/0!</v>
      </c>
      <c r="I23" s="100"/>
      <c r="J23" s="20"/>
    </row>
    <row r="24" spans="1:12" x14ac:dyDescent="0.35">
      <c r="A24" s="68" t="s">
        <v>57</v>
      </c>
      <c r="B24" s="77"/>
      <c r="C24" s="77"/>
      <c r="D24" s="37"/>
      <c r="E24" s="23" t="s">
        <v>6</v>
      </c>
      <c r="G24" t="s">
        <v>64</v>
      </c>
    </row>
    <row r="25" spans="1:12" x14ac:dyDescent="0.35">
      <c r="A25" s="12" t="s">
        <v>14</v>
      </c>
      <c r="B25" s="78"/>
      <c r="C25" s="78"/>
      <c r="D25" s="36">
        <f>SUM(D22:D24)</f>
        <v>0</v>
      </c>
      <c r="E25" s="13" t="s">
        <v>6</v>
      </c>
    </row>
    <row r="26" spans="1:12" x14ac:dyDescent="0.35">
      <c r="A26" s="104"/>
      <c r="B26" s="105"/>
      <c r="C26" s="105"/>
      <c r="D26" s="105"/>
      <c r="E26" s="106"/>
    </row>
    <row r="27" spans="1:12" x14ac:dyDescent="0.35">
      <c r="A27" s="4" t="s">
        <v>15</v>
      </c>
      <c r="B27" s="5"/>
      <c r="C27" s="5"/>
      <c r="D27" s="17"/>
      <c r="E27" s="18"/>
      <c r="G27" s="4" t="s">
        <v>16</v>
      </c>
      <c r="H27" s="17"/>
      <c r="I27" s="17"/>
      <c r="J27" s="18"/>
    </row>
    <row r="28" spans="1:12" x14ac:dyDescent="0.35">
      <c r="A28" s="7" t="s">
        <v>17</v>
      </c>
      <c r="B28" s="75"/>
      <c r="C28" s="75"/>
      <c r="D28" s="24">
        <f>D22*0.0043</f>
        <v>0</v>
      </c>
      <c r="E28" s="9" t="s">
        <v>6</v>
      </c>
      <c r="G28" s="25" t="s">
        <v>18</v>
      </c>
      <c r="H28" s="26"/>
      <c r="I28" s="26"/>
      <c r="J28" s="27"/>
    </row>
    <row r="29" spans="1:12" x14ac:dyDescent="0.35">
      <c r="A29" s="10" t="s">
        <v>19</v>
      </c>
      <c r="B29" s="79"/>
      <c r="C29" s="79"/>
      <c r="D29" s="28">
        <f>D23*0.004</f>
        <v>0</v>
      </c>
      <c r="E29" s="11" t="s">
        <v>6</v>
      </c>
      <c r="G29" s="29" t="e">
        <f>(J18-D31)/D25*1000</f>
        <v>#DIV/0!</v>
      </c>
      <c r="H29" s="30" t="s">
        <v>20</v>
      </c>
      <c r="I29" s="30"/>
      <c r="J29" s="30"/>
    </row>
    <row r="30" spans="1:12" x14ac:dyDescent="0.35">
      <c r="A30" s="69" t="s">
        <v>58</v>
      </c>
      <c r="B30" s="80"/>
      <c r="C30" s="80"/>
      <c r="D30" s="24">
        <f>D24*0.0043</f>
        <v>0</v>
      </c>
      <c r="E30" s="11" t="s">
        <v>6</v>
      </c>
      <c r="G30" s="72"/>
    </row>
    <row r="31" spans="1:12" x14ac:dyDescent="0.35">
      <c r="A31" s="12" t="s">
        <v>21</v>
      </c>
      <c r="B31" s="78"/>
      <c r="C31" s="78"/>
      <c r="D31" s="31">
        <f>SUM(D28:D30)</f>
        <v>0</v>
      </c>
      <c r="E31" s="13" t="s">
        <v>6</v>
      </c>
    </row>
    <row r="33" spans="1:13" x14ac:dyDescent="0.35">
      <c r="A33" s="4" t="s">
        <v>22</v>
      </c>
      <c r="B33" s="5"/>
      <c r="C33" s="5"/>
      <c r="D33" s="17"/>
      <c r="E33" s="18"/>
      <c r="G33" s="4" t="s">
        <v>16</v>
      </c>
      <c r="H33" s="17"/>
      <c r="I33" s="17"/>
      <c r="J33" s="18"/>
    </row>
    <row r="34" spans="1:13" x14ac:dyDescent="0.35">
      <c r="A34" s="7" t="s">
        <v>24</v>
      </c>
      <c r="B34" s="75"/>
      <c r="C34" s="75"/>
      <c r="D34" s="8"/>
      <c r="E34" s="9" t="s">
        <v>5</v>
      </c>
      <c r="G34" s="25" t="s">
        <v>25</v>
      </c>
      <c r="H34" s="26"/>
      <c r="I34" s="26"/>
      <c r="J34" s="27"/>
    </row>
    <row r="35" spans="1:13" x14ac:dyDescent="0.35">
      <c r="A35" s="10" t="s">
        <v>26</v>
      </c>
      <c r="B35" s="79"/>
      <c r="C35" s="79"/>
      <c r="D35" s="2"/>
      <c r="E35" s="11" t="s">
        <v>27</v>
      </c>
      <c r="G35" s="29" t="e">
        <f>(J18-D31-D39)/D25*1000</f>
        <v>#DIV/0!</v>
      </c>
      <c r="H35" s="23" t="s">
        <v>20</v>
      </c>
      <c r="I35" s="23"/>
      <c r="J35" s="32"/>
    </row>
    <row r="36" spans="1:13" x14ac:dyDescent="0.35">
      <c r="A36" s="21" t="s">
        <v>28</v>
      </c>
      <c r="B36" s="76"/>
      <c r="C36" s="76"/>
      <c r="D36" s="22"/>
      <c r="E36" s="23" t="s">
        <v>29</v>
      </c>
    </row>
    <row r="37" spans="1:13" ht="15" thickBot="1" x14ac:dyDescent="0.4">
      <c r="A37" s="21" t="s">
        <v>30</v>
      </c>
      <c r="B37" s="76"/>
      <c r="C37" s="76"/>
      <c r="D37" s="66">
        <f>D36/1000/10/100*D34</f>
        <v>0</v>
      </c>
      <c r="E37" s="23" t="s">
        <v>5</v>
      </c>
    </row>
    <row r="38" spans="1:13" x14ac:dyDescent="0.35">
      <c r="A38" s="21" t="s">
        <v>31</v>
      </c>
      <c r="B38" s="76"/>
      <c r="C38" s="76"/>
      <c r="D38" s="66">
        <f>D35/10000</f>
        <v>0</v>
      </c>
      <c r="E38" s="23"/>
      <c r="G38" s="55" t="s">
        <v>23</v>
      </c>
      <c r="H38" s="56"/>
      <c r="I38" s="56"/>
      <c r="J38" s="57"/>
      <c r="K38" s="73"/>
      <c r="L38" s="73"/>
      <c r="M38" s="73"/>
    </row>
    <row r="39" spans="1:13" x14ac:dyDescent="0.35">
      <c r="A39" s="21" t="s">
        <v>32</v>
      </c>
      <c r="B39" s="76"/>
      <c r="C39" s="76"/>
      <c r="D39" s="33">
        <f>D38*D37*1000/100</f>
        <v>0</v>
      </c>
      <c r="E39" s="23" t="s">
        <v>6</v>
      </c>
      <c r="G39" s="58" t="s">
        <v>50</v>
      </c>
      <c r="H39" s="59"/>
      <c r="I39" s="59"/>
      <c r="J39" s="60"/>
      <c r="K39" s="73"/>
      <c r="L39" s="73"/>
      <c r="M39" s="73"/>
    </row>
    <row r="40" spans="1:13" x14ac:dyDescent="0.35">
      <c r="G40" s="58" t="s">
        <v>51</v>
      </c>
      <c r="H40" s="61"/>
      <c r="I40" s="61"/>
      <c r="J40" s="62"/>
      <c r="L40" s="73"/>
      <c r="M40" s="73"/>
    </row>
    <row r="41" spans="1:13" x14ac:dyDescent="0.35">
      <c r="A41" s="4" t="s">
        <v>33</v>
      </c>
      <c r="B41" s="5"/>
      <c r="C41" s="5"/>
      <c r="D41" s="17"/>
      <c r="E41" s="18"/>
      <c r="G41" s="58" t="s">
        <v>52</v>
      </c>
      <c r="H41" s="59"/>
      <c r="I41" s="59"/>
      <c r="J41" s="60"/>
      <c r="K41" s="73"/>
      <c r="L41" s="73"/>
      <c r="M41" s="73"/>
    </row>
    <row r="42" spans="1:13" x14ac:dyDescent="0.35">
      <c r="A42" s="34" t="s">
        <v>34</v>
      </c>
      <c r="B42" s="81"/>
      <c r="C42" s="81"/>
      <c r="D42" s="26"/>
      <c r="E42" s="27"/>
      <c r="G42" s="58" t="s">
        <v>53</v>
      </c>
      <c r="H42" s="59"/>
      <c r="I42" s="59"/>
      <c r="J42" s="60"/>
      <c r="K42" s="73"/>
    </row>
    <row r="43" spans="1:13" ht="15" thickBot="1" x14ac:dyDescent="0.4">
      <c r="A43" s="7" t="s">
        <v>35</v>
      </c>
      <c r="B43" s="75"/>
      <c r="C43" s="75"/>
      <c r="D43" s="42" t="e">
        <f>K19</f>
        <v>#DIV/0!</v>
      </c>
      <c r="E43" s="9" t="s">
        <v>4</v>
      </c>
      <c r="G43" s="63" t="s">
        <v>54</v>
      </c>
      <c r="H43" s="64"/>
      <c r="I43" s="64"/>
      <c r="J43" s="65"/>
    </row>
    <row r="44" spans="1:13" x14ac:dyDescent="0.35">
      <c r="A44" s="21" t="s">
        <v>36</v>
      </c>
      <c r="B44" s="76"/>
      <c r="C44" s="76"/>
      <c r="D44" s="43" t="e">
        <f>L19</f>
        <v>#DIV/0!</v>
      </c>
      <c r="E44" s="23" t="s">
        <v>4</v>
      </c>
    </row>
    <row r="46" spans="1:13" x14ac:dyDescent="0.35">
      <c r="A46" s="4" t="s">
        <v>37</v>
      </c>
      <c r="B46" s="5"/>
      <c r="C46" s="5"/>
      <c r="D46" s="5" t="s">
        <v>38</v>
      </c>
      <c r="E46" s="6" t="s">
        <v>39</v>
      </c>
    </row>
    <row r="47" spans="1:13" x14ac:dyDescent="0.35">
      <c r="A47" s="21" t="s">
        <v>62</v>
      </c>
      <c r="B47" s="76"/>
      <c r="C47" s="76"/>
      <c r="D47" s="35" t="e">
        <f>(D43*H23)/22.2</f>
        <v>#DIV/0!</v>
      </c>
      <c r="E47" s="23" t="s">
        <v>40</v>
      </c>
    </row>
    <row r="49" spans="1:5" x14ac:dyDescent="0.35">
      <c r="A49" s="4" t="s">
        <v>41</v>
      </c>
      <c r="B49" s="5"/>
      <c r="C49" s="5"/>
      <c r="D49" s="5" t="s">
        <v>38</v>
      </c>
      <c r="E49" s="6" t="s">
        <v>39</v>
      </c>
    </row>
    <row r="50" spans="1:5" x14ac:dyDescent="0.35">
      <c r="A50" s="21" t="s">
        <v>63</v>
      </c>
      <c r="B50" s="76"/>
      <c r="C50" s="76"/>
      <c r="D50" s="35" t="e">
        <f>(D44*H23)/5</f>
        <v>#DIV/0!</v>
      </c>
      <c r="E50" s="23" t="s">
        <v>42</v>
      </c>
    </row>
  </sheetData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Intro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Lisbeth Jess Plesner</dc:creator>
  <cp:lastModifiedBy>Lisbeth Jess Plesner</cp:lastModifiedBy>
  <cp:lastPrinted>2018-06-07T10:07:02Z</cp:lastPrinted>
  <dcterms:created xsi:type="dcterms:W3CDTF">2016-05-31T08:43:59Z</dcterms:created>
  <dcterms:modified xsi:type="dcterms:W3CDTF">2023-08-16T09:22:14Z</dcterms:modified>
</cp:coreProperties>
</file>